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601" activeTab="0"/>
  </bookViews>
  <sheets>
    <sheet name="Tabelle1" sheetId="1" r:id="rId1"/>
    <sheet name="Tabelle2" sheetId="2" r:id="rId2"/>
    <sheet name="Tabelle3" sheetId="3" r:id="rId3"/>
  </sheets>
  <definedNames>
    <definedName name="_xlnm.Print_Area" localSheetId="0">'Tabelle1'!$A$1:$AF$33</definedName>
  </definedNames>
  <calcPr fullCalcOnLoad="1"/>
</workbook>
</file>

<file path=xl/sharedStrings.xml><?xml version="1.0" encoding="utf-8"?>
<sst xmlns="http://schemas.openxmlformats.org/spreadsheetml/2006/main" count="40" uniqueCount="38">
  <si>
    <t>NAME</t>
  </si>
  <si>
    <t>Punkte</t>
  </si>
  <si>
    <t>Points</t>
  </si>
  <si>
    <t>GD</t>
  </si>
  <si>
    <t>BED</t>
  </si>
  <si>
    <t>HS</t>
  </si>
  <si>
    <t>Rang</t>
  </si>
  <si>
    <t>Aufn.</t>
  </si>
  <si>
    <t>ORT:</t>
  </si>
  <si>
    <t>ZIEL:</t>
  </si>
  <si>
    <t>Pottendorf</t>
  </si>
  <si>
    <t>POT</t>
  </si>
  <si>
    <t xml:space="preserve"> </t>
  </si>
  <si>
    <t>24.02.-26.02.2012</t>
  </si>
  <si>
    <t>300/20</t>
  </si>
  <si>
    <t>Bichler Daniel</t>
  </si>
  <si>
    <t>Cerovsek Gerold</t>
  </si>
  <si>
    <t>Gorthan Rene</t>
  </si>
  <si>
    <t>Huber Gerhard</t>
  </si>
  <si>
    <t>Wacha Tom</t>
  </si>
  <si>
    <t>Wagner Thomas</t>
  </si>
  <si>
    <t>Bichler</t>
  </si>
  <si>
    <t>Cerovsek</t>
  </si>
  <si>
    <t>Gorthan</t>
  </si>
  <si>
    <t>Huber</t>
  </si>
  <si>
    <t>Wacha</t>
  </si>
  <si>
    <t>Wagner</t>
  </si>
  <si>
    <t>156*</t>
  </si>
  <si>
    <t>294*</t>
  </si>
  <si>
    <t>WBA</t>
  </si>
  <si>
    <t>BIG</t>
  </si>
  <si>
    <t>AUG</t>
  </si>
  <si>
    <t>LEO</t>
  </si>
  <si>
    <t>65.ÖSTERREICHISCHE STAATSMEISTERSCHAFT FREIE PARTIE</t>
  </si>
  <si>
    <t>272*</t>
  </si>
  <si>
    <t>194*</t>
  </si>
  <si>
    <t>247*</t>
  </si>
  <si>
    <t>282*</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</si>
</sst>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0.000"/>
    <numFmt numFmtId="179" formatCode="&quot;Ja&quot;;&quot;Ja&quot;;&quot;Nein&quot;"/>
    <numFmt numFmtId="180" formatCode="&quot;Wahr&quot;;&quot;Wahr&quot;;&quot;Falsch&quot;"/>
    <numFmt numFmtId="181" formatCode="&quot;Ein&quot;;&quot;Ein&quot;;&quot;Aus&quot;"/>
    <numFmt numFmtId="182" formatCode="[$€-2]\ #,##0.00_);[Red]\([$€-2]\ #,##0.00\)"/>
  </numFmts>
  <fonts count="52">
    <font>
      <sz val="10"/>
      <name val="Arial"/>
      <family val="0"/>
    </font>
    <font>
      <b/>
      <sz val="14"/>
      <name val="Arial"/>
      <family val="2"/>
    </font>
    <font>
      <b/>
      <sz val="20"/>
      <name val="Arial"/>
      <family val="2"/>
    </font>
    <font>
      <b/>
      <sz val="12"/>
      <name val="Arial"/>
      <family val="2"/>
    </font>
    <font>
      <b/>
      <sz val="10"/>
      <name val="Arial"/>
      <family val="2"/>
    </font>
    <font>
      <b/>
      <sz val="16"/>
      <name val="Arial"/>
      <family val="2"/>
    </font>
    <font>
      <b/>
      <sz val="9"/>
      <name val="Arial"/>
      <family val="2"/>
    </font>
    <font>
      <b/>
      <sz val="6"/>
      <name val="Arial"/>
      <family val="2"/>
    </font>
    <font>
      <sz val="14"/>
      <name val="Arial"/>
      <family val="2"/>
    </font>
    <font>
      <b/>
      <sz val="17"/>
      <name val="Arial"/>
      <family val="2"/>
    </font>
    <font>
      <u val="single"/>
      <sz val="10"/>
      <color indexed="12"/>
      <name val="Arial"/>
      <family val="0"/>
    </font>
    <font>
      <u val="single"/>
      <sz val="10"/>
      <color indexed="36"/>
      <name val="Arial"/>
      <family val="0"/>
    </font>
    <font>
      <sz val="16"/>
      <name val="Arial"/>
      <family val="2"/>
    </font>
    <font>
      <b/>
      <sz val="11"/>
      <name val="Arial"/>
      <family val="2"/>
    </font>
    <font>
      <sz val="14"/>
      <color indexed="10"/>
      <name val="Arial"/>
      <family val="2"/>
    </font>
    <font>
      <b/>
      <sz val="20"/>
      <color indexed="10"/>
      <name val="Arial"/>
      <family val="2"/>
    </font>
    <font>
      <b/>
      <sz val="28"/>
      <name val="Arial"/>
      <family val="2"/>
    </font>
    <font>
      <sz val="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gray0625"/>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11"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19">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0" xfId="0" applyFont="1" applyBorder="1" applyAlignment="1">
      <alignment horizontal="center" vertical="center"/>
    </xf>
    <xf numFmtId="0" fontId="4" fillId="0" borderId="0" xfId="0" applyFont="1" applyAlignment="1">
      <alignment/>
    </xf>
    <xf numFmtId="14" fontId="6" fillId="0" borderId="0" xfId="0" applyNumberFormat="1" applyFont="1" applyAlignment="1">
      <alignment vertical="center"/>
    </xf>
    <xf numFmtId="0" fontId="3" fillId="0" borderId="0" xfId="0" applyFont="1" applyAlignment="1">
      <alignment horizontal="center" vertical="center"/>
    </xf>
    <xf numFmtId="0" fontId="3" fillId="0" borderId="0" xfId="0" applyFont="1" applyAlignment="1">
      <alignment/>
    </xf>
    <xf numFmtId="0" fontId="4" fillId="0" borderId="0" xfId="0" applyFont="1" applyAlignment="1">
      <alignment horizontal="center" textRotation="90"/>
    </xf>
    <xf numFmtId="0" fontId="2" fillId="0" borderId="0" xfId="0" applyFont="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8" fillId="0" borderId="13" xfId="0" applyFont="1" applyBorder="1" applyAlignment="1">
      <alignment horizontal="center" vertical="center"/>
    </xf>
    <xf numFmtId="178" fontId="9" fillId="0" borderId="15" xfId="0" applyNumberFormat="1" applyFont="1" applyBorder="1" applyAlignment="1">
      <alignment vertical="center"/>
    </xf>
    <xf numFmtId="1" fontId="9" fillId="33" borderId="16" xfId="0" applyNumberFormat="1" applyFont="1" applyFill="1" applyBorder="1" applyAlignment="1">
      <alignment horizontal="center" vertical="center"/>
    </xf>
    <xf numFmtId="0" fontId="9" fillId="33" borderId="16" xfId="0" applyFont="1" applyFill="1" applyBorder="1" applyAlignment="1">
      <alignment/>
    </xf>
    <xf numFmtId="1" fontId="9" fillId="0" borderId="17" xfId="0" applyNumberFormat="1" applyFont="1" applyBorder="1" applyAlignment="1">
      <alignment horizontal="center" vertical="center"/>
    </xf>
    <xf numFmtId="0" fontId="9" fillId="0" borderId="16" xfId="0" applyFont="1" applyBorder="1" applyAlignment="1">
      <alignment/>
    </xf>
    <xf numFmtId="1" fontId="9" fillId="0" borderId="16" xfId="0" applyNumberFormat="1" applyFont="1" applyBorder="1" applyAlignment="1">
      <alignment horizontal="center" vertical="center"/>
    </xf>
    <xf numFmtId="0" fontId="9" fillId="0" borderId="17" xfId="0" applyFont="1" applyBorder="1" applyAlignment="1">
      <alignment/>
    </xf>
    <xf numFmtId="0" fontId="9" fillId="0" borderId="13" xfId="0" applyFont="1" applyBorder="1" applyAlignment="1">
      <alignment/>
    </xf>
    <xf numFmtId="0" fontId="9" fillId="0" borderId="13" xfId="0" applyFont="1" applyBorder="1" applyAlignment="1">
      <alignment horizontal="center" vertical="center"/>
    </xf>
    <xf numFmtId="0" fontId="9" fillId="0" borderId="0" xfId="0" applyFont="1" applyAlignment="1">
      <alignment/>
    </xf>
    <xf numFmtId="0" fontId="9" fillId="0" borderId="12" xfId="0" applyFont="1" applyBorder="1" applyAlignment="1">
      <alignment horizontal="center" vertical="center"/>
    </xf>
    <xf numFmtId="0" fontId="9" fillId="33" borderId="0" xfId="0" applyFont="1" applyFill="1" applyBorder="1" applyAlignment="1">
      <alignment/>
    </xf>
    <xf numFmtId="0" fontId="9" fillId="0" borderId="15" xfId="0" applyFont="1" applyBorder="1" applyAlignment="1">
      <alignment/>
    </xf>
    <xf numFmtId="1" fontId="9" fillId="0" borderId="15" xfId="0" applyNumberFormat="1" applyFont="1" applyBorder="1" applyAlignment="1">
      <alignment horizontal="center" vertical="center"/>
    </xf>
    <xf numFmtId="3" fontId="9" fillId="0" borderId="12" xfId="0" applyNumberFormat="1" applyFont="1" applyBorder="1" applyAlignment="1">
      <alignment horizontal="center" vertical="center"/>
    </xf>
    <xf numFmtId="178" fontId="9" fillId="0" borderId="12" xfId="0" applyNumberFormat="1" applyFont="1" applyBorder="1" applyAlignment="1">
      <alignment horizontal="center" vertical="center"/>
    </xf>
    <xf numFmtId="178" fontId="9" fillId="0" borderId="15" xfId="0" applyNumberFormat="1" applyFont="1" applyBorder="1" applyAlignment="1">
      <alignment horizontal="center" vertical="center"/>
    </xf>
    <xf numFmtId="1" fontId="9" fillId="0" borderId="12" xfId="0" applyNumberFormat="1"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xf>
    <xf numFmtId="1" fontId="9" fillId="0" borderId="0" xfId="0" applyNumberFormat="1" applyFont="1" applyBorder="1" applyAlignment="1">
      <alignment horizontal="center" vertical="center"/>
    </xf>
    <xf numFmtId="3" fontId="9" fillId="0" borderId="12" xfId="0" applyNumberFormat="1" applyFont="1" applyBorder="1" applyAlignment="1">
      <alignment/>
    </xf>
    <xf numFmtId="178" fontId="9" fillId="0" borderId="12" xfId="0" applyNumberFormat="1" applyFont="1" applyBorder="1" applyAlignment="1">
      <alignment/>
    </xf>
    <xf numFmtId="178" fontId="9" fillId="0" borderId="15" xfId="0" applyNumberFormat="1" applyFont="1" applyBorder="1" applyAlignment="1">
      <alignment/>
    </xf>
    <xf numFmtId="0" fontId="9" fillId="0" borderId="12" xfId="0" applyFont="1" applyBorder="1" applyAlignment="1">
      <alignment/>
    </xf>
    <xf numFmtId="0" fontId="9" fillId="0" borderId="16" xfId="0" applyFont="1" applyBorder="1" applyAlignment="1">
      <alignment horizontal="center" vertical="center"/>
    </xf>
    <xf numFmtId="1" fontId="9" fillId="33" borderId="17" xfId="0" applyNumberFormat="1" applyFont="1" applyFill="1" applyBorder="1" applyAlignment="1">
      <alignment horizontal="center" vertical="center"/>
    </xf>
    <xf numFmtId="1" fontId="9" fillId="0" borderId="17" xfId="0" applyNumberFormat="1" applyFont="1" applyFill="1" applyBorder="1" applyAlignment="1">
      <alignment horizontal="center" vertical="center"/>
    </xf>
    <xf numFmtId="178" fontId="9" fillId="0" borderId="0" xfId="0" applyNumberFormat="1" applyFont="1" applyBorder="1" applyAlignment="1">
      <alignment/>
    </xf>
    <xf numFmtId="0" fontId="9" fillId="33" borderId="15" xfId="0" applyFont="1" applyFill="1" applyBorder="1" applyAlignment="1">
      <alignment/>
    </xf>
    <xf numFmtId="0" fontId="9" fillId="33" borderId="0" xfId="0" applyFont="1" applyFill="1" applyAlignment="1">
      <alignment/>
    </xf>
    <xf numFmtId="0" fontId="9" fillId="0" borderId="0" xfId="0" applyFont="1" applyBorder="1" applyAlignment="1">
      <alignment horizontal="center" vertical="center"/>
    </xf>
    <xf numFmtId="178" fontId="9" fillId="33" borderId="15" xfId="0" applyNumberFormat="1" applyFont="1" applyFill="1" applyBorder="1" applyAlignment="1">
      <alignment vertical="center"/>
    </xf>
    <xf numFmtId="1" fontId="9" fillId="33" borderId="0" xfId="0" applyNumberFormat="1" applyFont="1" applyFill="1" applyBorder="1" applyAlignment="1">
      <alignment horizontal="center" vertical="center"/>
    </xf>
    <xf numFmtId="178" fontId="9" fillId="0" borderId="18" xfId="0" applyNumberFormat="1" applyFont="1" applyBorder="1" applyAlignment="1">
      <alignment vertical="center"/>
    </xf>
    <xf numFmtId="0" fontId="9" fillId="0" borderId="19" xfId="0" applyFont="1" applyBorder="1" applyAlignment="1">
      <alignment/>
    </xf>
    <xf numFmtId="0" fontId="9" fillId="0" borderId="19" xfId="0" applyFont="1" applyBorder="1" applyAlignment="1">
      <alignment horizontal="center" vertical="center"/>
    </xf>
    <xf numFmtId="1" fontId="9" fillId="0" borderId="19" xfId="0" applyNumberFormat="1" applyFont="1" applyBorder="1" applyAlignment="1">
      <alignment horizontal="center" vertical="center"/>
    </xf>
    <xf numFmtId="0" fontId="9" fillId="0" borderId="19" xfId="0" applyFont="1" applyFill="1" applyBorder="1" applyAlignment="1">
      <alignment/>
    </xf>
    <xf numFmtId="178" fontId="9" fillId="33" borderId="18" xfId="0" applyNumberFormat="1" applyFont="1" applyFill="1" applyBorder="1" applyAlignment="1">
      <alignment vertical="center"/>
    </xf>
    <xf numFmtId="0" fontId="9" fillId="33" borderId="19" xfId="0" applyFont="1" applyFill="1" applyBorder="1" applyAlignment="1">
      <alignment/>
    </xf>
    <xf numFmtId="1" fontId="9" fillId="33" borderId="19" xfId="0" applyNumberFormat="1" applyFont="1" applyFill="1" applyBorder="1" applyAlignment="1">
      <alignment horizontal="center" vertical="center"/>
    </xf>
    <xf numFmtId="0" fontId="9" fillId="0" borderId="18" xfId="0" applyFont="1" applyBorder="1" applyAlignment="1">
      <alignment/>
    </xf>
    <xf numFmtId="0" fontId="9" fillId="0" borderId="14" xfId="0" applyFont="1" applyBorder="1" applyAlignment="1">
      <alignment/>
    </xf>
    <xf numFmtId="0" fontId="9" fillId="0" borderId="0" xfId="0" applyFont="1" applyFill="1" applyAlignment="1">
      <alignment/>
    </xf>
    <xf numFmtId="0" fontId="9" fillId="0" borderId="15" xfId="0" applyFont="1" applyFill="1" applyBorder="1" applyAlignment="1">
      <alignment/>
    </xf>
    <xf numFmtId="0" fontId="9" fillId="0" borderId="0" xfId="0" applyFont="1" applyFill="1" applyBorder="1" applyAlignment="1">
      <alignment/>
    </xf>
    <xf numFmtId="0" fontId="12" fillId="0" borderId="0" xfId="0" applyFont="1" applyBorder="1" applyAlignment="1">
      <alignment horizontal="center" vertical="center"/>
    </xf>
    <xf numFmtId="0" fontId="3" fillId="0" borderId="12" xfId="0" applyFont="1" applyBorder="1" applyAlignment="1">
      <alignment horizontal="center" vertical="center"/>
    </xf>
    <xf numFmtId="0" fontId="13" fillId="0" borderId="12" xfId="0" applyFont="1" applyBorder="1" applyAlignment="1">
      <alignment horizontal="center" vertical="center"/>
    </xf>
    <xf numFmtId="0" fontId="14" fillId="0" borderId="12" xfId="0" applyFont="1" applyBorder="1" applyAlignment="1">
      <alignment horizontal="center" vertical="center"/>
    </xf>
    <xf numFmtId="1" fontId="9" fillId="33" borderId="15" xfId="0" applyNumberFormat="1" applyFont="1" applyFill="1" applyBorder="1" applyAlignment="1">
      <alignment horizontal="center" vertical="center"/>
    </xf>
    <xf numFmtId="0" fontId="8" fillId="0" borderId="12" xfId="0" applyFont="1" applyBorder="1" applyAlignment="1">
      <alignment horizontal="center" vertical="center"/>
    </xf>
    <xf numFmtId="0" fontId="2" fillId="0" borderId="12" xfId="0" applyFont="1" applyBorder="1" applyAlignment="1" applyProtection="1">
      <alignment horizontal="center" vertical="center"/>
      <protection/>
    </xf>
    <xf numFmtId="0" fontId="0" fillId="0" borderId="0" xfId="0" applyFont="1" applyAlignment="1">
      <alignment/>
    </xf>
    <xf numFmtId="178" fontId="1" fillId="0" borderId="15" xfId="0" applyNumberFormat="1" applyFont="1" applyBorder="1" applyAlignment="1">
      <alignment vertical="center"/>
    </xf>
    <xf numFmtId="0" fontId="1" fillId="0" borderId="20" xfId="0" applyFont="1" applyBorder="1" applyAlignment="1">
      <alignment horizontal="center" vertical="center"/>
    </xf>
    <xf numFmtId="178" fontId="9" fillId="0" borderId="21" xfId="0" applyNumberFormat="1" applyFont="1" applyBorder="1" applyAlignment="1">
      <alignment vertical="center"/>
    </xf>
    <xf numFmtId="0" fontId="9" fillId="0" borderId="22" xfId="0" applyFont="1" applyBorder="1" applyAlignment="1">
      <alignment/>
    </xf>
    <xf numFmtId="0" fontId="9" fillId="0" borderId="22" xfId="0" applyFont="1" applyBorder="1" applyAlignment="1">
      <alignment horizontal="center" vertical="center"/>
    </xf>
    <xf numFmtId="1" fontId="9" fillId="0" borderId="22" xfId="0" applyNumberFormat="1" applyFont="1" applyBorder="1" applyAlignment="1">
      <alignment horizontal="center" vertical="center"/>
    </xf>
    <xf numFmtId="178" fontId="9" fillId="33" borderId="21" xfId="0" applyNumberFormat="1" applyFont="1" applyFill="1" applyBorder="1" applyAlignment="1">
      <alignment vertical="center"/>
    </xf>
    <xf numFmtId="0" fontId="9" fillId="33" borderId="22" xfId="0" applyFont="1" applyFill="1" applyBorder="1" applyAlignment="1">
      <alignment/>
    </xf>
    <xf numFmtId="1" fontId="9" fillId="33" borderId="22" xfId="0" applyNumberFormat="1" applyFont="1" applyFill="1" applyBorder="1" applyAlignment="1">
      <alignment horizontal="center" vertical="center"/>
    </xf>
    <xf numFmtId="0" fontId="9" fillId="0" borderId="21" xfId="0" applyFont="1" applyBorder="1" applyAlignment="1">
      <alignment/>
    </xf>
    <xf numFmtId="0" fontId="9" fillId="0" borderId="20" xfId="0" applyFont="1" applyBorder="1" applyAlignment="1">
      <alignment/>
    </xf>
    <xf numFmtId="178" fontId="1" fillId="0" borderId="18" xfId="0" applyNumberFormat="1" applyFont="1" applyBorder="1" applyAlignment="1">
      <alignment vertical="center"/>
    </xf>
    <xf numFmtId="178" fontId="1" fillId="0" borderId="21" xfId="0" applyNumberFormat="1" applyFont="1" applyBorder="1" applyAlignment="1">
      <alignment vertical="center"/>
    </xf>
    <xf numFmtId="0" fontId="9" fillId="0" borderId="12" xfId="0" applyFont="1" applyBorder="1" applyAlignment="1" applyProtection="1">
      <alignment horizontal="center" vertical="center"/>
      <protection/>
    </xf>
    <xf numFmtId="0" fontId="17" fillId="0" borderId="12" xfId="0" applyFont="1" applyBorder="1" applyAlignment="1">
      <alignment horizontal="center" vertical="center"/>
    </xf>
    <xf numFmtId="0" fontId="9" fillId="0" borderId="2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 fillId="0" borderId="23" xfId="0" applyFont="1" applyBorder="1" applyAlignment="1">
      <alignment horizontal="center" vertical="center"/>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9" fillId="33" borderId="17" xfId="0" applyFont="1" applyFill="1" applyBorder="1" applyAlignment="1">
      <alignment horizontal="center"/>
    </xf>
    <xf numFmtId="0" fontId="9" fillId="33" borderId="16" xfId="0" applyFont="1" applyFill="1" applyBorder="1" applyAlignment="1">
      <alignment horizontal="center"/>
    </xf>
    <xf numFmtId="0" fontId="9" fillId="33" borderId="25" xfId="0" applyFont="1" applyFill="1" applyBorder="1" applyAlignment="1">
      <alignment horizontal="center"/>
    </xf>
    <xf numFmtId="0" fontId="9" fillId="33" borderId="15" xfId="0" applyFont="1" applyFill="1" applyBorder="1" applyAlignment="1">
      <alignment horizontal="center"/>
    </xf>
    <xf numFmtId="0" fontId="9" fillId="33" borderId="0" xfId="0" applyFont="1" applyFill="1" applyBorder="1" applyAlignment="1">
      <alignment horizontal="center"/>
    </xf>
    <xf numFmtId="0" fontId="9" fillId="33" borderId="26" xfId="0" applyFont="1" applyFill="1" applyBorder="1" applyAlignment="1">
      <alignment horizontal="center"/>
    </xf>
    <xf numFmtId="0" fontId="9" fillId="33" borderId="18" xfId="0" applyFont="1" applyFill="1" applyBorder="1" applyAlignment="1">
      <alignment horizontal="center"/>
    </xf>
    <xf numFmtId="0" fontId="9" fillId="33" borderId="19" xfId="0" applyFont="1" applyFill="1" applyBorder="1" applyAlignment="1">
      <alignment horizontal="center"/>
    </xf>
    <xf numFmtId="0" fontId="9" fillId="33" borderId="27" xfId="0" applyFont="1" applyFill="1" applyBorder="1" applyAlignment="1">
      <alignment horizontal="center"/>
    </xf>
    <xf numFmtId="1" fontId="9" fillId="33" borderId="17" xfId="0" applyNumberFormat="1" applyFont="1" applyFill="1" applyBorder="1" applyAlignment="1">
      <alignment horizontal="center" vertical="center"/>
    </xf>
    <xf numFmtId="1" fontId="9" fillId="33" borderId="16" xfId="0" applyNumberFormat="1" applyFont="1" applyFill="1" applyBorder="1" applyAlignment="1">
      <alignment horizontal="center" vertical="center"/>
    </xf>
    <xf numFmtId="1" fontId="9" fillId="33" borderId="25" xfId="0" applyNumberFormat="1" applyFont="1" applyFill="1" applyBorder="1" applyAlignment="1">
      <alignment horizontal="center" vertical="center"/>
    </xf>
    <xf numFmtId="1" fontId="9" fillId="33" borderId="15" xfId="0" applyNumberFormat="1" applyFont="1" applyFill="1" applyBorder="1" applyAlignment="1">
      <alignment horizontal="center" vertical="center"/>
    </xf>
    <xf numFmtId="1" fontId="9" fillId="33" borderId="0" xfId="0" applyNumberFormat="1" applyFont="1" applyFill="1" applyBorder="1" applyAlignment="1">
      <alignment horizontal="center" vertical="center"/>
    </xf>
    <xf numFmtId="1" fontId="9" fillId="33" borderId="26"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 fontId="9" fillId="33" borderId="19" xfId="0" applyNumberFormat="1" applyFont="1" applyFill="1" applyBorder="1" applyAlignment="1">
      <alignment horizontal="center" vertical="center"/>
    </xf>
    <xf numFmtId="1" fontId="9" fillId="33" borderId="27" xfId="0" applyNumberFormat="1" applyFont="1" applyFill="1" applyBorder="1" applyAlignment="1">
      <alignment horizontal="center" vertical="center"/>
    </xf>
    <xf numFmtId="0" fontId="5" fillId="0" borderId="0" xfId="0" applyFont="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color indexed="10"/>
      </font>
    </dxf>
    <dxf>
      <fill>
        <patternFill>
          <bgColor indexed="10"/>
        </patternFill>
      </fill>
    </dxf>
    <dxf>
      <fill>
        <patternFill>
          <bgColor indexed="13"/>
        </patternFill>
      </fill>
    </dxf>
    <dxf>
      <fill>
        <patternFill>
          <bgColor indexed="1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X32"/>
  <sheetViews>
    <sheetView showZeros="0" tabSelected="1" zoomScale="80" zoomScaleNormal="80" zoomScaleSheetLayoutView="50" zoomScalePageLayoutView="0" workbookViewId="0" topLeftCell="A4">
      <selection activeCell="Z25" sqref="Z25"/>
    </sheetView>
  </sheetViews>
  <sheetFormatPr defaultColWidth="11.421875" defaultRowHeight="12.75"/>
  <cols>
    <col min="1" max="1" width="22.7109375" style="8" customWidth="1"/>
    <col min="2" max="2" width="9.28125" style="8" customWidth="1"/>
    <col min="3" max="3" width="4.421875" style="8" customWidth="1"/>
    <col min="4" max="5" width="9.28125" style="8" customWidth="1"/>
    <col min="6" max="6" width="4.421875" style="8" customWidth="1"/>
    <col min="7" max="8" width="9.28125" style="8" customWidth="1"/>
    <col min="9" max="9" width="4.421875" style="8" customWidth="1"/>
    <col min="10" max="11" width="9.28125" style="8" customWidth="1"/>
    <col min="12" max="12" width="4.421875" style="8" customWidth="1"/>
    <col min="13" max="14" width="9.28125" style="8" customWidth="1"/>
    <col min="15" max="15" width="4.421875" style="8" customWidth="1"/>
    <col min="16" max="16" width="9.28125" style="8" customWidth="1"/>
    <col min="17" max="17" width="10.7109375" style="8" customWidth="1"/>
    <col min="18" max="18" width="4.421875" style="8" customWidth="1"/>
    <col min="19" max="19" width="9.28125" style="8" customWidth="1"/>
    <col min="20" max="20" width="9.28125" style="8" hidden="1" customWidth="1"/>
    <col min="21" max="21" width="4.421875" style="8" hidden="1" customWidth="1"/>
    <col min="22" max="23" width="9.28125" style="8" hidden="1" customWidth="1"/>
    <col min="24" max="24" width="4.421875" style="8" hidden="1" customWidth="1"/>
    <col min="25" max="25" width="9.28125" style="8" hidden="1" customWidth="1"/>
    <col min="26" max="27" width="8.421875" style="8" customWidth="1"/>
    <col min="28" max="28" width="7.28125" style="8" customWidth="1"/>
    <col min="29" max="29" width="11.7109375" style="8" customWidth="1"/>
    <col min="30" max="30" width="14.140625" style="8" customWidth="1"/>
    <col min="31" max="31" width="6.57421875" style="8" customWidth="1"/>
    <col min="32" max="32" width="6.28125" style="8" customWidth="1"/>
    <col min="33" max="33" width="11.421875" style="8" customWidth="1"/>
    <col min="34" max="34" width="11.28125" style="8" customWidth="1"/>
    <col min="35" max="35" width="11.421875" style="8" hidden="1" customWidth="1"/>
    <col min="36" max="16384" width="11.421875" style="8" customWidth="1"/>
  </cols>
  <sheetData>
    <row r="1" spans="1:30" ht="33" customHeight="1">
      <c r="A1" s="2" t="s">
        <v>8</v>
      </c>
      <c r="B1" s="17" t="s">
        <v>10</v>
      </c>
      <c r="S1" s="3"/>
      <c r="AA1" s="98" t="s">
        <v>13</v>
      </c>
      <c r="AB1" s="98"/>
      <c r="AC1" s="98"/>
      <c r="AD1" s="9"/>
    </row>
    <row r="2" spans="1:30" ht="33" customHeight="1">
      <c r="A2" s="2"/>
      <c r="B2" s="3"/>
      <c r="AA2" s="1"/>
      <c r="AB2" s="9"/>
      <c r="AC2" s="10"/>
      <c r="AD2" s="9"/>
    </row>
    <row r="3" spans="1:32" ht="33" customHeight="1">
      <c r="A3" s="94" t="s">
        <v>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33" customHeight="1">
      <c r="A4" s="13"/>
      <c r="B4" s="13"/>
      <c r="C4" s="13"/>
      <c r="D4" s="13"/>
      <c r="E4" s="13"/>
      <c r="F4" s="13"/>
      <c r="G4" s="13"/>
      <c r="H4" s="93"/>
      <c r="I4" s="93"/>
      <c r="J4" s="93"/>
      <c r="K4" s="93"/>
      <c r="L4" s="93"/>
      <c r="M4" s="93"/>
      <c r="N4" s="93"/>
      <c r="O4" s="93"/>
      <c r="P4" s="93"/>
      <c r="Q4" s="93"/>
      <c r="R4" s="13"/>
      <c r="S4" s="13"/>
      <c r="T4" s="13"/>
      <c r="U4" s="13"/>
      <c r="V4" s="13"/>
      <c r="W4" s="13"/>
      <c r="X4" s="13"/>
      <c r="Y4" s="13"/>
      <c r="Z4" s="13"/>
      <c r="AA4" s="13"/>
      <c r="AB4" s="13"/>
      <c r="AC4" s="13"/>
      <c r="AD4" s="13"/>
      <c r="AE4" s="13"/>
      <c r="AF4" s="13"/>
    </row>
    <row r="5" spans="1:31" ht="20.25">
      <c r="A5" s="19" t="s">
        <v>9</v>
      </c>
      <c r="B5" s="18" t="s">
        <v>14</v>
      </c>
      <c r="D5" s="99"/>
      <c r="E5" s="99"/>
      <c r="F5" s="99"/>
      <c r="G5" s="99"/>
      <c r="H5" s="99"/>
      <c r="I5" s="99"/>
      <c r="J5" s="99"/>
      <c r="K5" s="99"/>
      <c r="L5" s="99"/>
      <c r="M5" s="99"/>
      <c r="N5" s="99"/>
      <c r="O5" s="99"/>
      <c r="P5" s="99"/>
      <c r="AA5" s="18" t="s">
        <v>3</v>
      </c>
      <c r="AB5" s="118"/>
      <c r="AC5" s="118"/>
      <c r="AD5" s="4"/>
      <c r="AE5" s="4"/>
    </row>
    <row r="6" ht="15.75">
      <c r="B6" s="11"/>
    </row>
    <row r="7" ht="12.75">
      <c r="C7" s="12"/>
    </row>
    <row r="8" spans="1:33" ht="51.75" customHeight="1">
      <c r="A8" s="7" t="s">
        <v>0</v>
      </c>
      <c r="B8" s="95" t="s">
        <v>21</v>
      </c>
      <c r="C8" s="96"/>
      <c r="D8" s="97"/>
      <c r="E8" s="95" t="s">
        <v>22</v>
      </c>
      <c r="F8" s="96"/>
      <c r="G8" s="97"/>
      <c r="H8" s="95" t="s">
        <v>23</v>
      </c>
      <c r="I8" s="96"/>
      <c r="J8" s="97"/>
      <c r="K8" s="95" t="s">
        <v>24</v>
      </c>
      <c r="L8" s="96"/>
      <c r="M8" s="97"/>
      <c r="N8" s="95" t="s">
        <v>25</v>
      </c>
      <c r="O8" s="96"/>
      <c r="P8" s="97"/>
      <c r="Q8" s="95" t="s">
        <v>26</v>
      </c>
      <c r="R8" s="96"/>
      <c r="S8" s="97"/>
      <c r="T8" s="95"/>
      <c r="U8" s="96"/>
      <c r="V8" s="97"/>
      <c r="W8" s="95"/>
      <c r="X8" s="96"/>
      <c r="Y8" s="97"/>
      <c r="Z8" s="5" t="s">
        <v>1</v>
      </c>
      <c r="AA8" s="6" t="s">
        <v>2</v>
      </c>
      <c r="AB8" s="5" t="s">
        <v>7</v>
      </c>
      <c r="AC8" s="6" t="s">
        <v>3</v>
      </c>
      <c r="AD8" s="5" t="s">
        <v>4</v>
      </c>
      <c r="AE8" s="6" t="s">
        <v>5</v>
      </c>
      <c r="AF8" s="5" t="s">
        <v>6</v>
      </c>
      <c r="AG8" s="20"/>
    </row>
    <row r="9" spans="1:32" s="31" customFormat="1" ht="30" customHeight="1">
      <c r="A9" s="72"/>
      <c r="B9" s="109"/>
      <c r="C9" s="110"/>
      <c r="D9" s="111"/>
      <c r="E9" s="25">
        <v>291</v>
      </c>
      <c r="F9" s="26"/>
      <c r="G9" s="27">
        <v>11</v>
      </c>
      <c r="H9" s="25">
        <v>300</v>
      </c>
      <c r="I9" s="26"/>
      <c r="J9" s="27">
        <v>9</v>
      </c>
      <c r="K9" s="25">
        <v>300</v>
      </c>
      <c r="L9" s="26"/>
      <c r="M9" s="27">
        <v>9</v>
      </c>
      <c r="N9" s="25">
        <v>300</v>
      </c>
      <c r="O9" s="26"/>
      <c r="P9" s="27">
        <v>11</v>
      </c>
      <c r="Q9" s="25">
        <v>300</v>
      </c>
      <c r="R9" s="26"/>
      <c r="S9" s="27">
        <v>8</v>
      </c>
      <c r="T9" s="25"/>
      <c r="U9" s="26"/>
      <c r="V9" s="27"/>
      <c r="W9" s="25"/>
      <c r="X9" s="26"/>
      <c r="Y9" s="27"/>
      <c r="Z9" s="28"/>
      <c r="AA9" s="29"/>
      <c r="AB9" s="28"/>
      <c r="AC9" s="29"/>
      <c r="AD9" s="28"/>
      <c r="AE9" s="29"/>
      <c r="AF9" s="30"/>
    </row>
    <row r="10" spans="1:35" s="31" customFormat="1" ht="23.25" customHeight="1">
      <c r="A10" s="70" t="s">
        <v>15</v>
      </c>
      <c r="B10" s="112"/>
      <c r="C10" s="113"/>
      <c r="D10" s="114"/>
      <c r="E10" s="34"/>
      <c r="F10" s="69">
        <f>IF(E9="","",IF(E9&gt;B12,2,IF(E9=B12,1,0)))</f>
        <v>0</v>
      </c>
      <c r="H10" s="34"/>
      <c r="I10" s="69">
        <f>IF(H9="","",IF(H9&gt;B15,2,IF(H9=B15,1,0)))</f>
        <v>2</v>
      </c>
      <c r="K10" s="34"/>
      <c r="L10" s="69">
        <f>IF(K9="","",IF(K9&gt;B18,2,IF(K9=B18,1,0)))</f>
        <v>2</v>
      </c>
      <c r="N10" s="34"/>
      <c r="O10" s="69">
        <f>IF(N9="","",IF(N9&gt;B21,2,IF(N9=B21,1,0)))</f>
        <v>2</v>
      </c>
      <c r="Q10" s="34"/>
      <c r="R10" s="69">
        <f>IF(Q9="","",IF(Q9&gt;B24,2,IF(Q9=B24,1,0)))</f>
        <v>2</v>
      </c>
      <c r="T10" s="34"/>
      <c r="U10" s="69">
        <f>IF(T9="","",IF(T9&gt;B27,2,IF(T9=B27,1,0)))</f>
      </c>
      <c r="W10" s="34"/>
      <c r="X10" s="69">
        <f>IF(W9="","",IF(W9&gt;B30,2,IF(W9=B30,1,0)))</f>
      </c>
      <c r="Z10" s="35">
        <f>SUM(B10:Y10)</f>
        <v>8</v>
      </c>
      <c r="AA10" s="39">
        <f>E9+H9+K9+N9+Q9+T9+W9</f>
        <v>1491</v>
      </c>
      <c r="AB10" s="35">
        <f>G9+J9+M9+P9+S9+V9+Y9</f>
        <v>48</v>
      </c>
      <c r="AC10" s="37">
        <f>IF(AA10&lt;=0,"",TRUNC(AA10/AB10,3))</f>
        <v>31.062</v>
      </c>
      <c r="AD10" s="38">
        <f>MAX(IF(OR(C10=1,C10=2),VALUE(B11),0),IF(OR(F10=1,F10=2),VALUE(E11),0),IF(OR(I10=1,I10=2),VALUE(H11),0),IF(OR(L10=1,L10=2),VALUE(K11),0),IF(OR(O10=1,O10=2),VALUE(N11),0),IF(OR(R10=1,R10=2),VALUE(Q11),0),IF(OR(U10=1,U10=2),VALUE(T11),0),IF(OR(X10=1,X10=2),VALUE(W11),0))</f>
        <v>37.5</v>
      </c>
      <c r="AE10" s="39">
        <v>272</v>
      </c>
      <c r="AF10" s="90">
        <f>IF(A10="","",RANK(AI10,AI:AI))</f>
        <v>2</v>
      </c>
      <c r="AI10" s="31">
        <f>IF(A10="","",(((Z10*10000)+AC10*100)+AE10))</f>
        <v>83378.2</v>
      </c>
    </row>
    <row r="11" spans="1:32" s="31" customFormat="1" ht="30" customHeight="1">
      <c r="A11" s="14" t="s">
        <v>29</v>
      </c>
      <c r="B11" s="115"/>
      <c r="C11" s="116"/>
      <c r="D11" s="117"/>
      <c r="E11" s="77">
        <f>IF(G9=0,"",TRUNC(E9/G9,3))</f>
        <v>26.454</v>
      </c>
      <c r="F11" s="41"/>
      <c r="G11" s="42">
        <v>165</v>
      </c>
      <c r="H11" s="77">
        <f>IF(J9=0,"",TRUNC(H9/J9,3))</f>
        <v>33.333</v>
      </c>
      <c r="I11" s="41"/>
      <c r="J11" s="42" t="s">
        <v>34</v>
      </c>
      <c r="K11" s="77">
        <f>IF(M9=0,"",TRUNC(K9/M9,2))</f>
        <v>33.33</v>
      </c>
      <c r="L11" s="41"/>
      <c r="M11" s="42" t="s">
        <v>27</v>
      </c>
      <c r="N11" s="77">
        <f>IF(P9=0,"",TRUNC(N9/P9,3))</f>
        <v>27.272</v>
      </c>
      <c r="O11" s="41"/>
      <c r="P11" s="42">
        <v>208</v>
      </c>
      <c r="Q11" s="77">
        <f>IF(S9=0,"",TRUNC(Q9/S9,3))</f>
        <v>37.5</v>
      </c>
      <c r="R11" s="41"/>
      <c r="S11" s="42" t="s">
        <v>35</v>
      </c>
      <c r="T11" s="22">
        <f>IF(V9=0,"",TRUNC(T9/V9,3))</f>
      </c>
      <c r="U11" s="41"/>
      <c r="V11" s="42">
        <v>0</v>
      </c>
      <c r="W11" s="22">
        <f>IF(Y9=0,"",TRUNC(W9/Y9,3))</f>
      </c>
      <c r="X11" s="41"/>
      <c r="Y11" s="42">
        <v>0</v>
      </c>
      <c r="Z11" s="34"/>
      <c r="AA11" s="43"/>
      <c r="AB11" s="34"/>
      <c r="AC11" s="44"/>
      <c r="AD11" s="45"/>
      <c r="AE11" s="46"/>
      <c r="AF11" s="91"/>
    </row>
    <row r="12" spans="1:33" s="31" customFormat="1" ht="30" customHeight="1">
      <c r="A12" s="21"/>
      <c r="B12" s="27">
        <v>300</v>
      </c>
      <c r="C12" s="26"/>
      <c r="D12" s="47">
        <v>11</v>
      </c>
      <c r="E12" s="109"/>
      <c r="F12" s="110"/>
      <c r="G12" s="111"/>
      <c r="H12" s="25">
        <v>300</v>
      </c>
      <c r="I12" s="26"/>
      <c r="J12" s="27">
        <v>5</v>
      </c>
      <c r="K12" s="49">
        <v>300</v>
      </c>
      <c r="L12" s="26"/>
      <c r="M12" s="27">
        <v>12</v>
      </c>
      <c r="N12" s="25">
        <v>300</v>
      </c>
      <c r="O12" s="26"/>
      <c r="P12" s="27">
        <v>5</v>
      </c>
      <c r="Q12" s="25">
        <v>300</v>
      </c>
      <c r="R12" s="26"/>
      <c r="S12" s="27">
        <v>4</v>
      </c>
      <c r="T12" s="25"/>
      <c r="U12" s="26"/>
      <c r="V12" s="27"/>
      <c r="W12" s="25"/>
      <c r="X12" s="26"/>
      <c r="Y12" s="27"/>
      <c r="Z12" s="28"/>
      <c r="AA12" s="29"/>
      <c r="AB12" s="28"/>
      <c r="AC12" s="29"/>
      <c r="AD12" s="28"/>
      <c r="AE12" s="29"/>
      <c r="AF12" s="30"/>
      <c r="AG12" s="66"/>
    </row>
    <row r="13" spans="1:35" s="31" customFormat="1" ht="23.25" customHeight="1">
      <c r="A13" s="70" t="s">
        <v>16</v>
      </c>
      <c r="B13" s="50"/>
      <c r="C13" s="69">
        <f>IF(B12="","",IF(B12&gt;E9,2,IF(B12=E9,1,0)))</f>
        <v>2</v>
      </c>
      <c r="D13" s="41"/>
      <c r="E13" s="112"/>
      <c r="F13" s="113"/>
      <c r="G13" s="114"/>
      <c r="H13" s="34"/>
      <c r="I13" s="69">
        <f>IF(H12="","",IF(H12&gt;E15,2,IF(H12=E15,1,0)))</f>
        <v>2</v>
      </c>
      <c r="K13" s="34"/>
      <c r="L13" s="69">
        <f>IF(K12="","",IF(K12&gt;E18,2,IF(K12=E18,1,0)))</f>
        <v>2</v>
      </c>
      <c r="N13" s="34"/>
      <c r="O13" s="69">
        <f>IF(N12="","",IF(N12&gt;E21,2,IF(N12=E21,1,0)))</f>
        <v>2</v>
      </c>
      <c r="Q13" s="34"/>
      <c r="R13" s="69">
        <f>IF(Q12="","",IF(Q12&gt;E24,2,IF(Q12=E24,1,0)))</f>
        <v>2</v>
      </c>
      <c r="T13" s="34"/>
      <c r="U13" s="69">
        <f>IF(T12="","",IF(T12&gt;E27,2,IF(T12=E27,1,0)))</f>
      </c>
      <c r="W13" s="34"/>
      <c r="X13" s="69">
        <f>IF(W12="","",IF(W12&gt;E30,2,IF(W12=E30,1,0)))</f>
      </c>
      <c r="Z13" s="35">
        <f>SUM(B13:Y13)</f>
        <v>10</v>
      </c>
      <c r="AA13" s="39">
        <f>B12+H12+K12+N12+Q12+T12+W12</f>
        <v>1500</v>
      </c>
      <c r="AB13" s="35">
        <f>D12+J12+M12+P12+S12+V12+Y12</f>
        <v>37</v>
      </c>
      <c r="AC13" s="37">
        <f>IF(AA13&lt;=0,"",TRUNC(AA13/AB13,3))</f>
        <v>40.54</v>
      </c>
      <c r="AD13" s="38">
        <f>MAX(IF(OR(C13=1,C13=2),VALUE(B14),0),IF(OR(F13=1,F13=2),VALUE(E14),0),IF(OR(I13=1,I13=2),VALUE(H14),0),IF(OR(L13=1,L13=2),VALUE(K14),0),IF(OR(O13=1,O13=2),VALUE(N14),0),IF(OR(R13=1,R13=2),VALUE(Q14),0),IF(OR(U13=1,U13=2),VALUE(T14),0),IF(OR(X13=1,X13=2),VALUE(W14),0))</f>
        <v>75</v>
      </c>
      <c r="AE13" s="39">
        <v>294</v>
      </c>
      <c r="AF13" s="90">
        <f>IF(A13="","",RANK(AI13,AI:AI))</f>
        <v>1</v>
      </c>
      <c r="AG13" s="66"/>
      <c r="AI13" s="31">
        <f>IF(A13="","",(((Z13*10000)+AC13*100)+AE13))</f>
        <v>104348</v>
      </c>
    </row>
    <row r="14" spans="1:33" s="31" customFormat="1" ht="30" customHeight="1">
      <c r="A14" s="14" t="s">
        <v>30</v>
      </c>
      <c r="B14" s="77">
        <f>IF(D12=0,"",TRUNC(B12/D12,3))</f>
        <v>27.272</v>
      </c>
      <c r="C14" s="41"/>
      <c r="D14" s="53"/>
      <c r="E14" s="115"/>
      <c r="F14" s="116"/>
      <c r="G14" s="117"/>
      <c r="H14" s="77">
        <f>IF(J12=0,"",TRUNC(H12/J12,3))</f>
        <v>60</v>
      </c>
      <c r="I14" s="41"/>
      <c r="J14" s="42" t="s">
        <v>37</v>
      </c>
      <c r="K14" s="77">
        <f>IF(M12=0,"",TRUNC(K12/M12,3))</f>
        <v>25</v>
      </c>
      <c r="L14" s="41"/>
      <c r="M14" s="42">
        <v>169</v>
      </c>
      <c r="N14" s="77">
        <f>IF(P12=0,"",TRUNC(N12/P12,3))</f>
        <v>60</v>
      </c>
      <c r="O14" s="41"/>
      <c r="P14" s="42" t="s">
        <v>36</v>
      </c>
      <c r="Q14" s="77">
        <f>IF(S12=0,"",TRUNC(Q12/S12,3))</f>
        <v>75</v>
      </c>
      <c r="R14" s="41"/>
      <c r="S14" s="42" t="s">
        <v>28</v>
      </c>
      <c r="T14" s="22">
        <f>IF(V12=0,"",TRUNC(T12/V12,3))</f>
      </c>
      <c r="U14" s="41"/>
      <c r="V14" s="42">
        <v>0</v>
      </c>
      <c r="W14" s="22">
        <f>IF(Y12=0,"",TRUNC(W12/Y12,3))</f>
      </c>
      <c r="X14" s="41"/>
      <c r="Y14" s="42">
        <v>0</v>
      </c>
      <c r="Z14" s="34"/>
      <c r="AA14" s="46"/>
      <c r="AB14" s="34"/>
      <c r="AC14" s="46"/>
      <c r="AD14" s="34"/>
      <c r="AE14" s="46"/>
      <c r="AF14" s="32"/>
      <c r="AG14" s="66"/>
    </row>
    <row r="15" spans="1:32" s="31" customFormat="1" ht="30" customHeight="1">
      <c r="A15" s="21"/>
      <c r="B15" s="27">
        <v>73</v>
      </c>
      <c r="C15" s="26"/>
      <c r="D15" s="47">
        <v>9</v>
      </c>
      <c r="E15" s="25">
        <v>117</v>
      </c>
      <c r="F15" s="26"/>
      <c r="G15" s="27">
        <v>5</v>
      </c>
      <c r="H15" s="109"/>
      <c r="I15" s="110"/>
      <c r="J15" s="111"/>
      <c r="K15" s="25">
        <v>300</v>
      </c>
      <c r="L15" s="26"/>
      <c r="M15" s="27">
        <v>6</v>
      </c>
      <c r="N15" s="25">
        <v>140</v>
      </c>
      <c r="O15" s="26"/>
      <c r="P15" s="27">
        <v>20</v>
      </c>
      <c r="Q15" s="25">
        <v>300</v>
      </c>
      <c r="R15" s="26"/>
      <c r="S15" s="27">
        <v>3</v>
      </c>
      <c r="T15" s="25"/>
      <c r="U15" s="26"/>
      <c r="V15" s="27"/>
      <c r="W15" s="25"/>
      <c r="X15" s="26"/>
      <c r="Y15" s="27">
        <v>0</v>
      </c>
      <c r="Z15" s="28"/>
      <c r="AA15" s="29"/>
      <c r="AB15" s="28"/>
      <c r="AC15" s="29"/>
      <c r="AD15" s="28"/>
      <c r="AE15" s="29"/>
      <c r="AF15" s="30"/>
    </row>
    <row r="16" spans="1:35" s="31" customFormat="1" ht="23.25" customHeight="1">
      <c r="A16" s="70" t="s">
        <v>17</v>
      </c>
      <c r="B16" s="50"/>
      <c r="C16" s="69">
        <f>IF(B15="","",IF(B15&gt;H9,2,IF(B15=H9,1,0)))</f>
        <v>0</v>
      </c>
      <c r="D16" s="41"/>
      <c r="E16" s="34"/>
      <c r="F16" s="69">
        <f>IF(E15="","",IF(E15&gt;H12,2,IF(E15=H12,1,0)))</f>
        <v>0</v>
      </c>
      <c r="H16" s="112"/>
      <c r="I16" s="113"/>
      <c r="J16" s="114"/>
      <c r="K16" s="34"/>
      <c r="L16" s="69">
        <f>IF(K15="","",IF(K15&gt;H18,2,IF(K15=H18,1,0)))</f>
        <v>2</v>
      </c>
      <c r="N16" s="34"/>
      <c r="O16" s="69">
        <f>IF(N15="","",IF(N15&gt;H21,2,IF(N15=H21,1,0)))</f>
        <v>0</v>
      </c>
      <c r="Q16" s="34"/>
      <c r="R16" s="69">
        <f>IF(Q15="","",IF(Q15&gt;H24,2,IF(Q15=H24,1,0)))</f>
        <v>2</v>
      </c>
      <c r="T16" s="34"/>
      <c r="U16" s="69">
        <f>IF(T15="","",IF(T15&gt;H27,2,IF(T15=H27,1,0)))</f>
      </c>
      <c r="W16" s="34"/>
      <c r="X16" s="69">
        <f>IF(W15="","",IF(W15&gt;H30,2,IF(W15=H30,1,0)))</f>
      </c>
      <c r="Z16" s="35">
        <f>SUM(B16:Y16)</f>
        <v>4</v>
      </c>
      <c r="AA16" s="39">
        <f>B15+E15+K15+N15+Q15+T15+W15</f>
        <v>930</v>
      </c>
      <c r="AB16" s="35">
        <f>D15+G15+M15+P15+S15+V15+Y15</f>
        <v>43</v>
      </c>
      <c r="AC16" s="37">
        <f>IF(AA16&lt;=0,"",TRUNC(AA16/AB16,3))</f>
        <v>21.627</v>
      </c>
      <c r="AD16" s="38">
        <f>MAX(IF(OR(C16=1,C16=2),VALUE(B17),0),IF(OR(F16=1,F16=2),VALUE(E17),0),IF(OR(I16=1,I16=2),VALUE(H17),0),IF(OR(L16=1,L16=2),VALUE(K17),0),IF(OR(O16=1,O16=2),VALUE(N17),0),IF(OR(R16=1,R16=2),VALUE(Q17),0),IF(OR(U16=1,U16=2),VALUE(T17),0),IF(OR(X16=1,X16=2),VALUE(W17),0))</f>
        <v>100</v>
      </c>
      <c r="AE16" s="39">
        <f>MAX(D17,G17,J17,M17,P17,S17,V17,Y17)</f>
        <v>269</v>
      </c>
      <c r="AF16" s="90">
        <v>4</v>
      </c>
      <c r="AI16" s="31">
        <f>IF(A16="","",(((Z16*10000)+AC16*100)+AE16))</f>
        <v>42431.7</v>
      </c>
    </row>
    <row r="17" spans="1:32" s="31" customFormat="1" ht="30" customHeight="1">
      <c r="A17" s="14" t="s">
        <v>11</v>
      </c>
      <c r="B17" s="77">
        <f>IF(D15=0,"",TRUNC(B15/D15,3))</f>
        <v>8.111</v>
      </c>
      <c r="C17" s="41"/>
      <c r="D17" s="53">
        <v>24</v>
      </c>
      <c r="E17" s="77">
        <f>IF(G15=0,"",TRUNC(E15/G15,3))</f>
        <v>23.4</v>
      </c>
      <c r="F17" s="41"/>
      <c r="G17" s="42">
        <v>94</v>
      </c>
      <c r="H17" s="115"/>
      <c r="I17" s="116"/>
      <c r="J17" s="117"/>
      <c r="K17" s="77">
        <f>IF(M15=0,"",TRUNC(K15/M15,3))</f>
        <v>50</v>
      </c>
      <c r="L17" s="41"/>
      <c r="M17" s="42">
        <v>189</v>
      </c>
      <c r="N17" s="77">
        <f>IF(P15=0,"",TRUNC(N15/P15,3))</f>
        <v>7</v>
      </c>
      <c r="O17" s="41"/>
      <c r="P17" s="42">
        <v>27</v>
      </c>
      <c r="Q17" s="77">
        <f>IF(S15=0,"",TRUNC(Q15/S15,3))</f>
        <v>100</v>
      </c>
      <c r="R17" s="41"/>
      <c r="S17" s="42">
        <v>269</v>
      </c>
      <c r="T17" s="22">
        <f>IF(V15=0,"",TRUNC(T15/V15,3))</f>
      </c>
      <c r="U17" s="41"/>
      <c r="V17" s="42">
        <v>0</v>
      </c>
      <c r="W17" s="22">
        <f>IF(Y15=0,"",TRUNC(W15/Y15,3))</f>
      </c>
      <c r="X17" s="41"/>
      <c r="Y17" s="42">
        <v>0</v>
      </c>
      <c r="Z17" s="34"/>
      <c r="AA17" s="46"/>
      <c r="AB17" s="34"/>
      <c r="AC17" s="46"/>
      <c r="AD17" s="34"/>
      <c r="AE17" s="46"/>
      <c r="AF17" s="32"/>
    </row>
    <row r="18" spans="1:32" s="31" customFormat="1" ht="30" customHeight="1">
      <c r="A18" s="21"/>
      <c r="B18" s="27">
        <v>183</v>
      </c>
      <c r="C18" s="26"/>
      <c r="D18" s="47">
        <v>9</v>
      </c>
      <c r="E18" s="25">
        <v>104</v>
      </c>
      <c r="F18" s="26"/>
      <c r="G18" s="27">
        <v>12</v>
      </c>
      <c r="H18" s="25">
        <v>118</v>
      </c>
      <c r="I18" s="26"/>
      <c r="J18" s="27">
        <v>6</v>
      </c>
      <c r="K18" s="109"/>
      <c r="L18" s="110"/>
      <c r="M18" s="111"/>
      <c r="N18" s="25">
        <v>300</v>
      </c>
      <c r="O18" s="26"/>
      <c r="P18" s="27">
        <v>9</v>
      </c>
      <c r="Q18" s="25">
        <v>300</v>
      </c>
      <c r="R18" s="26"/>
      <c r="S18" s="27">
        <v>10</v>
      </c>
      <c r="T18" s="25"/>
      <c r="U18" s="26"/>
      <c r="V18" s="27">
        <v>0</v>
      </c>
      <c r="W18" s="25"/>
      <c r="X18" s="26"/>
      <c r="Y18" s="27"/>
      <c r="Z18" s="28"/>
      <c r="AA18" s="29"/>
      <c r="AB18" s="28"/>
      <c r="AC18" s="29"/>
      <c r="AD18" s="28"/>
      <c r="AE18" s="29"/>
      <c r="AF18" s="30"/>
    </row>
    <row r="19" spans="1:35" s="31" customFormat="1" ht="23.25" customHeight="1">
      <c r="A19" s="70" t="s">
        <v>18</v>
      </c>
      <c r="B19" s="50"/>
      <c r="C19" s="69">
        <f>IF(B18="","",IF(B18&gt;K9,2,IF(B18=K9,1,0)))</f>
        <v>0</v>
      </c>
      <c r="D19" s="41"/>
      <c r="E19" s="34"/>
      <c r="F19" s="69">
        <f>IF(E18="","",IF(E18&gt;K12,2,IF(E18=K12,1,0)))</f>
        <v>0</v>
      </c>
      <c r="H19" s="34"/>
      <c r="I19" s="69">
        <f>IF(H18="","",IF(H18&gt;K15,2,IF(H18=K15,1,0)))</f>
        <v>0</v>
      </c>
      <c r="K19" s="112"/>
      <c r="L19" s="113"/>
      <c r="M19" s="114"/>
      <c r="N19" s="34"/>
      <c r="O19" s="69">
        <f>IF(N18="","",IF(N18&gt;K21,2,IF(N18=K21,1,0)))</f>
        <v>2</v>
      </c>
      <c r="Q19" s="34"/>
      <c r="R19" s="69">
        <f>IF(Q18="","",IF(Q18&gt;K24,2,IF(Q18=K24,1,0)))</f>
        <v>2</v>
      </c>
      <c r="T19" s="34"/>
      <c r="U19" s="69">
        <f>IF(T18="","",IF(T18&gt;K27,2,IF(T18=K27,1,0)))</f>
      </c>
      <c r="W19" s="34"/>
      <c r="X19" s="69">
        <f>IF(W18="","",IF(W18&gt;K30,2,IF(W18=K30,1,0)))</f>
      </c>
      <c r="Z19" s="35">
        <f>SUM(B19:Y19)</f>
        <v>4</v>
      </c>
      <c r="AA19" s="39">
        <f>B18+E18+H18+N18+Q18+T18+W18</f>
        <v>1005</v>
      </c>
      <c r="AB19" s="35">
        <f>D18+G18+J18+P18+S18+V18+Y18</f>
        <v>46</v>
      </c>
      <c r="AC19" s="37">
        <f>IF(AA19&lt;=0,"",TRUNC(AA19/AB19,3))</f>
        <v>21.847</v>
      </c>
      <c r="AD19" s="38">
        <f>MAX(IF(OR(C19=1,C19=2),VALUE(B20),0),IF(OR(F19=1,F19=2),VALUE(E20),0),IF(OR(I19=1,I19=2),VALUE(H20),0),IF(OR(L19=1,L19=2),VALUE(K20),0),IF(OR(O19=1,O19=2),VALUE(N20),0),IF(OR(R19=1,R19=2),VALUE(Q20),0),IF(OR(U19=1,U19=2),VALUE(T20),0),IF(OR(X19=1,X19=2),VALUE(W20),0))</f>
        <v>33.333</v>
      </c>
      <c r="AE19" s="39">
        <f>MAX(D20,G20,J20,M20,P20,S20,V20,Y20)</f>
        <v>187</v>
      </c>
      <c r="AF19" s="90">
        <v>3</v>
      </c>
      <c r="AI19" s="31">
        <f>IF(A19="","",(((Z19*10000)+AC19*100)+AE19))</f>
        <v>42371.7</v>
      </c>
    </row>
    <row r="20" spans="1:32" s="31" customFormat="1" ht="30" customHeight="1">
      <c r="A20" s="14" t="s">
        <v>29</v>
      </c>
      <c r="B20" s="77">
        <f>IF(D18=0,"",TRUNC(B18/D18,3))</f>
        <v>20.333</v>
      </c>
      <c r="C20" s="41"/>
      <c r="D20" s="53">
        <v>105</v>
      </c>
      <c r="E20" s="77">
        <f>IF(G18=0,"",TRUNC(E18/G18,3))</f>
        <v>8.666</v>
      </c>
      <c r="F20" s="41"/>
      <c r="G20" s="42">
        <v>43</v>
      </c>
      <c r="H20" s="77">
        <f>IF(J18=0,"",TRUNC(H18/J18,3))</f>
        <v>19.666</v>
      </c>
      <c r="I20" s="41"/>
      <c r="J20" s="42">
        <v>84</v>
      </c>
      <c r="K20" s="115"/>
      <c r="L20" s="116"/>
      <c r="M20" s="117"/>
      <c r="N20" s="77">
        <f>IF(P18=0,"",TRUNC(N18/P18,3))</f>
        <v>33.333</v>
      </c>
      <c r="O20" s="41"/>
      <c r="P20" s="42">
        <v>187</v>
      </c>
      <c r="Q20" s="77">
        <f>IF(S18=0,"",TRUNC(Q18/S18,3))</f>
        <v>30</v>
      </c>
      <c r="R20" s="41"/>
      <c r="S20" s="42">
        <v>181</v>
      </c>
      <c r="T20" s="22">
        <f>IF(V18=0,"",TRUNC(T18/V18,3))</f>
      </c>
      <c r="U20" s="41"/>
      <c r="V20" s="42">
        <v>0</v>
      </c>
      <c r="W20" s="22">
        <f>IF(Y18=0,"",TRUNC(W18/Y18,3))</f>
      </c>
      <c r="X20" s="41"/>
      <c r="Y20" s="42"/>
      <c r="Z20" s="34"/>
      <c r="AA20" s="46"/>
      <c r="AB20" s="34"/>
      <c r="AC20" s="46"/>
      <c r="AD20" s="34"/>
      <c r="AE20" s="46"/>
      <c r="AF20" s="32"/>
    </row>
    <row r="21" spans="1:32" s="31" customFormat="1" ht="30" customHeight="1">
      <c r="A21" s="21"/>
      <c r="B21" s="27">
        <v>107</v>
      </c>
      <c r="C21" s="26"/>
      <c r="D21" s="47">
        <v>11</v>
      </c>
      <c r="E21" s="25">
        <v>77</v>
      </c>
      <c r="F21" s="26"/>
      <c r="G21" s="27">
        <v>5</v>
      </c>
      <c r="H21" s="25">
        <v>274</v>
      </c>
      <c r="I21" s="26"/>
      <c r="J21" s="27">
        <v>20</v>
      </c>
      <c r="K21" s="25">
        <v>110</v>
      </c>
      <c r="L21" s="26"/>
      <c r="M21" s="27">
        <v>9</v>
      </c>
      <c r="N21" s="100">
        <v>0</v>
      </c>
      <c r="O21" s="101"/>
      <c r="P21" s="102"/>
      <c r="Q21" s="25">
        <v>182</v>
      </c>
      <c r="R21" s="26"/>
      <c r="S21" s="27">
        <v>20</v>
      </c>
      <c r="T21" s="25"/>
      <c r="U21" s="26"/>
      <c r="V21" s="27">
        <v>0</v>
      </c>
      <c r="W21" s="25"/>
      <c r="X21" s="26"/>
      <c r="Y21" s="27"/>
      <c r="Z21" s="28"/>
      <c r="AA21" s="29"/>
      <c r="AB21" s="28"/>
      <c r="AC21" s="29"/>
      <c r="AD21" s="28"/>
      <c r="AE21" s="29"/>
      <c r="AF21" s="30"/>
    </row>
    <row r="22" spans="1:35" s="31" customFormat="1" ht="23.25" customHeight="1">
      <c r="A22" s="70" t="s">
        <v>19</v>
      </c>
      <c r="B22" s="50"/>
      <c r="C22" s="69">
        <f>IF(B21="","",IF(B21&gt;N9,2,IF(B21=N9,1,0)))</f>
        <v>0</v>
      </c>
      <c r="D22" s="41"/>
      <c r="E22" s="34"/>
      <c r="F22" s="69">
        <f>IF(E21="","",IF(E21&gt;N12,2,IF(E21=N12,1,0)))</f>
        <v>0</v>
      </c>
      <c r="G22" s="41"/>
      <c r="H22" s="34"/>
      <c r="I22" s="69">
        <f>IF(H21="","",IF(H21&gt;N15,2,IF(H21=N15,1,0)))</f>
        <v>2</v>
      </c>
      <c r="J22" s="41"/>
      <c r="K22" s="67"/>
      <c r="L22" s="69">
        <f>IF(K21="","",IF(K21&gt;N18,2,IF(K21=N18,1,0)))</f>
        <v>0</v>
      </c>
      <c r="M22" s="41"/>
      <c r="N22" s="103"/>
      <c r="O22" s="104"/>
      <c r="P22" s="105"/>
      <c r="Q22" s="34" t="s">
        <v>12</v>
      </c>
      <c r="R22" s="69">
        <f>IF(Q21="","",IF(Q21&gt;N24,2,IF(Q21=N24,1,0)))</f>
        <v>2</v>
      </c>
      <c r="S22" s="41"/>
      <c r="T22" s="34"/>
      <c r="U22" s="69">
        <f>IF(T21="","",IF(T21&gt;N27,2,IF(T21=N27,1,0)))</f>
      </c>
      <c r="V22" s="41"/>
      <c r="W22" s="34"/>
      <c r="X22" s="69">
        <f>IF(W21="","",IF(W21&gt;N30,2,IF(W21=N30,1,0)))</f>
      </c>
      <c r="Y22" s="41"/>
      <c r="Z22" s="35">
        <f>SUM(B22:Y22)</f>
        <v>4</v>
      </c>
      <c r="AA22" s="39">
        <f>B21+E21+H21+K21+Q21+T21+W21</f>
        <v>750</v>
      </c>
      <c r="AB22" s="35">
        <f>D21+G21+J21+M21+S21+V21+Y21</f>
        <v>65</v>
      </c>
      <c r="AC22" s="37">
        <f>IF(AA22&lt;=0,"",TRUNC(AA22/AB22,3))</f>
        <v>11.538</v>
      </c>
      <c r="AD22" s="38">
        <f>MAX(IF(OR(C22=1,C22=2),VALUE(B23),0),IF(OR(F22=1,F22=2),VALUE(E23),0),IF(OR(I22=1,I22=2),VALUE(H23),0),IF(OR(L22=1,L22=2),VALUE(K23),0),IF(OR(O22=1,O22=2),VALUE(N23),0),IF(OR(R22=1,R22=2),VALUE(Q23),0),IF(OR(U22=1,U22=2),VALUE(T23),0),IF(OR(X22=1,X22=2),VALUE(W23),0))</f>
        <v>13.7</v>
      </c>
      <c r="AE22" s="39">
        <f>MAX(G23,J23,M23,P23,S23,V23,Y23)</f>
        <v>64</v>
      </c>
      <c r="AF22" s="90">
        <f>IF(A22="","",RANK(AI22,AI:AI))</f>
        <v>5</v>
      </c>
      <c r="AI22" s="31">
        <f>IF(A22="","",(((Z22*10000)+AC22*100)+AE22))</f>
        <v>41217.8</v>
      </c>
    </row>
    <row r="23" spans="1:50" s="57" customFormat="1" ht="30" customHeight="1">
      <c r="A23" s="16" t="s">
        <v>31</v>
      </c>
      <c r="B23" s="88">
        <f>IF(D21=0,"",TRUNC(B21/D21,3))</f>
        <v>9.727</v>
      </c>
      <c r="D23" s="58">
        <v>71</v>
      </c>
      <c r="E23" s="88">
        <f>IF(G21=0,"",TRUNC(E21/G21,3))</f>
        <v>15.4</v>
      </c>
      <c r="G23" s="59">
        <v>42</v>
      </c>
      <c r="H23" s="88">
        <f>IF(J21=0,"",TRUNC(H21/J21,3))</f>
        <v>13.7</v>
      </c>
      <c r="J23" s="59">
        <v>52</v>
      </c>
      <c r="K23" s="88">
        <f>IF(M21=0,"",TRUNC(K21/M21,3))</f>
        <v>12.222</v>
      </c>
      <c r="M23" s="59">
        <v>64</v>
      </c>
      <c r="N23" s="106"/>
      <c r="O23" s="107"/>
      <c r="P23" s="108"/>
      <c r="Q23" s="88">
        <f>IF(S21=0,"",TRUNC(Q21/S21,3))</f>
        <v>9.1</v>
      </c>
      <c r="S23" s="59">
        <v>54</v>
      </c>
      <c r="T23" s="56">
        <f>IF(V21=0,"",TRUNC(T21/V21,3))</f>
      </c>
      <c r="V23" s="59">
        <v>0</v>
      </c>
      <c r="W23" s="56">
        <f>IF(Y21=0,"",TRUNC(W21/Y21,3))</f>
      </c>
      <c r="Y23" s="59"/>
      <c r="Z23" s="64"/>
      <c r="AA23" s="65"/>
      <c r="AB23" s="64"/>
      <c r="AC23" s="65"/>
      <c r="AD23" s="64"/>
      <c r="AE23" s="65"/>
      <c r="AF23" s="40"/>
      <c r="AG23" s="34"/>
      <c r="AH23" s="41"/>
      <c r="AI23" s="41"/>
      <c r="AJ23" s="41"/>
      <c r="AK23" s="41"/>
      <c r="AL23" s="41"/>
      <c r="AM23" s="41"/>
      <c r="AN23" s="41"/>
      <c r="AO23" s="41"/>
      <c r="AP23" s="41"/>
      <c r="AQ23" s="41"/>
      <c r="AR23" s="41"/>
      <c r="AS23" s="41"/>
      <c r="AT23" s="41"/>
      <c r="AU23" s="41"/>
      <c r="AV23" s="41"/>
      <c r="AW23" s="41"/>
      <c r="AX23" s="41"/>
    </row>
    <row r="24" spans="1:32" s="31" customFormat="1" ht="30" customHeight="1">
      <c r="A24" s="74"/>
      <c r="B24" s="42">
        <v>67</v>
      </c>
      <c r="C24" s="41"/>
      <c r="D24" s="53">
        <v>8</v>
      </c>
      <c r="E24" s="35">
        <v>33</v>
      </c>
      <c r="F24" s="41"/>
      <c r="G24" s="42">
        <v>4</v>
      </c>
      <c r="H24" s="35">
        <v>22</v>
      </c>
      <c r="I24" s="41"/>
      <c r="J24" s="42">
        <v>3</v>
      </c>
      <c r="K24" s="35">
        <v>50</v>
      </c>
      <c r="L24" s="41"/>
      <c r="M24" s="42">
        <v>10</v>
      </c>
      <c r="N24" s="35">
        <v>148</v>
      </c>
      <c r="O24" s="41"/>
      <c r="P24" s="42">
        <v>20</v>
      </c>
      <c r="Q24" s="73"/>
      <c r="R24" s="33"/>
      <c r="S24" s="55"/>
      <c r="T24" s="35"/>
      <c r="U24" s="41"/>
      <c r="V24" s="42">
        <v>0</v>
      </c>
      <c r="W24" s="35"/>
      <c r="X24" s="41"/>
      <c r="Y24" s="42"/>
      <c r="Z24" s="34"/>
      <c r="AA24" s="46"/>
      <c r="AB24" s="34"/>
      <c r="AC24" s="46"/>
      <c r="AD24" s="34"/>
      <c r="AE24" s="46"/>
      <c r="AF24" s="32"/>
    </row>
    <row r="25" spans="1:35" s="31" customFormat="1" ht="23.25" customHeight="1">
      <c r="A25" s="71" t="s">
        <v>20</v>
      </c>
      <c r="B25" s="50"/>
      <c r="C25" s="69">
        <f>IF(B24="","",IF(B24&gt;Q9,2,IF(B24=Q9,1,0)))</f>
        <v>0</v>
      </c>
      <c r="D25" s="68"/>
      <c r="E25" s="34"/>
      <c r="F25" s="69">
        <f>IF(E24="","",IF(E24&gt;Q12,2,IF(E24=Q12,1,0)))</f>
        <v>0</v>
      </c>
      <c r="H25" s="34"/>
      <c r="I25" s="69">
        <f>IF(H24="","",IF(H24&gt;Q15,2,IF(H24=Q15,1,0)))</f>
        <v>0</v>
      </c>
      <c r="K25" s="34"/>
      <c r="L25" s="69">
        <f>IF(K24="","",IF(K24&gt;Q18,2,IF(K24=Q18,1,0)))</f>
        <v>0</v>
      </c>
      <c r="N25" s="34"/>
      <c r="O25" s="69">
        <f>IF(N24="","",IF(N24&gt;Q21,2,IF(N24=Q21,1,0)))</f>
        <v>0</v>
      </c>
      <c r="Q25" s="51"/>
      <c r="R25" s="33"/>
      <c r="S25" s="52"/>
      <c r="T25" s="34"/>
      <c r="U25" s="69">
        <f>IF(T24="","",IF(T24&gt;Q27,2,IF(T24=Q27,1,0)))</f>
      </c>
      <c r="W25" s="34"/>
      <c r="X25" s="69">
        <f>IF(W24="","",IF(W24&gt;Q30,2,IF(W24=Q30,1,0)))</f>
      </c>
      <c r="Z25" s="35">
        <v>0</v>
      </c>
      <c r="AA25" s="39">
        <f>B24+E24+H24+K24+N24+T24+W24</f>
        <v>320</v>
      </c>
      <c r="AB25" s="35">
        <f>D24+G24+J24+M24+P24+V24+Y24</f>
        <v>45</v>
      </c>
      <c r="AC25" s="37">
        <f>IF(AA25&lt;=0,"",TRUNC(AA25/AB25,3))</f>
        <v>7.111</v>
      </c>
      <c r="AD25" s="38">
        <f>MAX(IF(OR(C25=1,C25=2),VALUE(B26),0),IF(OR(F25=1,F25=2),VALUE(E26),0),IF(OR(I25=1,I25=2),VALUE(H26),0),IF(OR(L25=1,L25=2),VALUE(K26),0),IF(OR(O25=1,O25=2),VALUE(N26),0),IF(OR(R25=1,R25=2),VALUE(Q26),0),IF(OR(U25=1,U25=2),VALUE(T26),0),IF(OR(X25=1,X25=2),VALUE(W26),0))</f>
        <v>0</v>
      </c>
      <c r="AE25" s="39">
        <f>MAX(G26,J26,M26,P26,S26,V26,Y26)</f>
        <v>38</v>
      </c>
      <c r="AF25" s="90">
        <f>IF(A25="","",RANK(AI25,AI:AI))</f>
        <v>6</v>
      </c>
      <c r="AI25" s="31">
        <f>IF(A25="","",(((Z25*10000)+AC25*100)+AE25))</f>
        <v>749.1</v>
      </c>
    </row>
    <row r="26" spans="1:32" s="31" customFormat="1" ht="30" customHeight="1" thickBot="1">
      <c r="A26" s="78" t="s">
        <v>32</v>
      </c>
      <c r="B26" s="89">
        <f>IF(D24=0,"",TRUNC(B24/D24,3))</f>
        <v>8.375</v>
      </c>
      <c r="C26" s="80"/>
      <c r="D26" s="81">
        <v>19</v>
      </c>
      <c r="E26" s="89">
        <f>IF(G24=0,"",TRUNC(E24/G24,3))</f>
        <v>8.25</v>
      </c>
      <c r="F26" s="80"/>
      <c r="G26" s="82">
        <v>30</v>
      </c>
      <c r="H26" s="89">
        <f>IF(J24=0,"",TRUNC(H24/J24,3))</f>
        <v>7.333</v>
      </c>
      <c r="I26" s="80"/>
      <c r="J26" s="82">
        <v>13</v>
      </c>
      <c r="K26" s="89">
        <f>IF(M24=0,"",TRUNC(K24/M24,3))</f>
        <v>5</v>
      </c>
      <c r="L26" s="80"/>
      <c r="M26" s="82">
        <v>28</v>
      </c>
      <c r="N26" s="89">
        <f>IF(P24=0,"",TRUNC(N24/P24,3))</f>
        <v>7.4</v>
      </c>
      <c r="O26" s="80"/>
      <c r="P26" s="82">
        <v>38</v>
      </c>
      <c r="Q26" s="83"/>
      <c r="R26" s="84"/>
      <c r="S26" s="85"/>
      <c r="T26" s="79">
        <f>IF(V24=0,"",TRUNC(T24/V24,3))</f>
      </c>
      <c r="U26" s="80"/>
      <c r="V26" s="82">
        <v>0</v>
      </c>
      <c r="W26" s="79">
        <f>IF(Y24=0,"",TRUNC(W24/Y24,3))</f>
      </c>
      <c r="X26" s="80"/>
      <c r="Y26" s="82"/>
      <c r="Z26" s="86"/>
      <c r="AA26" s="87"/>
      <c r="AB26" s="86"/>
      <c r="AC26" s="87"/>
      <c r="AD26" s="86"/>
      <c r="AE26" s="87"/>
      <c r="AF26" s="92"/>
    </row>
    <row r="27" spans="1:33" s="31" customFormat="1" ht="30" customHeight="1" hidden="1">
      <c r="A27" s="74"/>
      <c r="B27" s="42"/>
      <c r="C27" s="41"/>
      <c r="D27" s="53">
        <v>0</v>
      </c>
      <c r="E27" s="35"/>
      <c r="F27" s="41"/>
      <c r="G27" s="42">
        <v>0</v>
      </c>
      <c r="H27" s="35"/>
      <c r="I27" s="41"/>
      <c r="J27" s="42"/>
      <c r="K27" s="35"/>
      <c r="L27" s="41"/>
      <c r="M27" s="42">
        <v>0</v>
      </c>
      <c r="N27" s="35"/>
      <c r="O27" s="41"/>
      <c r="P27" s="42">
        <v>0</v>
      </c>
      <c r="Q27" s="35"/>
      <c r="R27" s="41"/>
      <c r="S27" s="42">
        <v>0</v>
      </c>
      <c r="T27" s="73"/>
      <c r="U27" s="33"/>
      <c r="V27" s="55"/>
      <c r="W27" s="35"/>
      <c r="X27" s="41"/>
      <c r="Y27" s="42"/>
      <c r="Z27" s="34"/>
      <c r="AA27" s="46"/>
      <c r="AB27" s="34"/>
      <c r="AC27" s="46"/>
      <c r="AD27" s="34"/>
      <c r="AE27" s="46"/>
      <c r="AF27" s="32"/>
      <c r="AG27" s="66"/>
    </row>
    <row r="28" spans="1:35" s="31" customFormat="1" ht="23.25" customHeight="1" hidden="1">
      <c r="A28" s="14"/>
      <c r="B28" s="50"/>
      <c r="C28" s="69">
        <f>IF(B27="","",IF(B27&gt;T9,2,IF(B27=T9,1,0)))</f>
      </c>
      <c r="D28" s="41"/>
      <c r="E28" s="34"/>
      <c r="F28" s="69">
        <f>IF(E27="","",IF(E27&gt;T12,2,IF(E27=T12,1,0)))</f>
      </c>
      <c r="H28" s="34"/>
      <c r="I28" s="69">
        <f>IF(H27="","",IF(H27&gt;T15,2,IF(H27=T15,1,0)))</f>
      </c>
      <c r="K28" s="34"/>
      <c r="L28" s="69">
        <f>IF(K27="","",IF(K27&gt;T18,2,IF(K27=T18,1,0)))</f>
      </c>
      <c r="N28" s="34"/>
      <c r="O28" s="69">
        <f>IF(N27="","",IF(N27&gt;T21,2,IF(N27=T21,1,0)))</f>
      </c>
      <c r="Q28" s="34"/>
      <c r="R28" s="69">
        <f>IF(Q27="","",IF(Q27&gt;T24,2,IF(Q27=T24,1,0)))</f>
      </c>
      <c r="T28" s="51"/>
      <c r="U28" s="33"/>
      <c r="V28" s="52"/>
      <c r="W28" s="34"/>
      <c r="X28" s="69">
        <f>IF(W27="","",IF(W27&gt;T30,2,IF(W27=T30,1,0)))</f>
      </c>
      <c r="Z28" s="35">
        <f>SUM(B28:Y28)</f>
        <v>0</v>
      </c>
      <c r="AA28" s="36">
        <f>B27+E27+H27+K27+N27+Q27+W27</f>
        <v>0</v>
      </c>
      <c r="AB28" s="35">
        <f>D27+G27+J27+M27+P27+S27+Y27</f>
        <v>0</v>
      </c>
      <c r="AC28" s="37">
        <f>IF(AA28&lt;=0,"",TRUNC(AA28/AB28,3))</f>
      </c>
      <c r="AD28" s="38">
        <f>MAX(IF(OR(C28=1,C28=2),VALUE(B29),0),IF(OR(F28=1,F28=2),VALUE(E29),0),IF(OR(I28=1,I28=2),VALUE(H29),0),IF(OR(L28=1,L28=2),VALUE(K29),0),IF(OR(O28=1,O28=2),VALUE(N29),0),IF(OR(R28=1,R28=2),VALUE(Q29),0),IF(OR(U28=1,U28=2),VALUE(T29),0),IF(OR(X28=1,X28=2),VALUE(W29),0))</f>
        <v>0</v>
      </c>
      <c r="AE28" s="39">
        <f>MAX(G29,J29,M29,P29,S29,V29,Y29)</f>
        <v>0</v>
      </c>
      <c r="AF28" s="75">
        <f>IF(A28="","",RANK(AI28,AI:AI))</f>
      </c>
      <c r="AG28" s="66"/>
      <c r="AI28" s="31">
        <f>IF(A28="","",(((Z28*100)+AC28*1000)+AE28))</f>
      </c>
    </row>
    <row r="29" spans="1:33" s="31" customFormat="1" ht="30" customHeight="1" hidden="1">
      <c r="A29" s="14"/>
      <c r="B29" s="22">
        <f>IF(D27=0,"",TRUNC(B27/D27,3))</f>
      </c>
      <c r="C29" s="41"/>
      <c r="D29" s="53">
        <v>0</v>
      </c>
      <c r="E29" s="22">
        <f>IF(G27=0,"",TRUNC(E27/G27,3))</f>
      </c>
      <c r="F29" s="41"/>
      <c r="G29" s="42">
        <v>0</v>
      </c>
      <c r="H29" s="22">
        <f>IF(J27=0,"",TRUNC(H27/J27,3))</f>
      </c>
      <c r="I29" s="41"/>
      <c r="J29" s="42"/>
      <c r="K29" s="22">
        <f>IF(M27=0,"",TRUNC(K27/M27,3))</f>
      </c>
      <c r="L29" s="41"/>
      <c r="M29" s="42">
        <v>0</v>
      </c>
      <c r="N29" s="22">
        <f>IF(P27=0,"",TRUNC(N27/P27,3))</f>
      </c>
      <c r="O29" s="41"/>
      <c r="P29" s="42">
        <v>0</v>
      </c>
      <c r="Q29" s="22">
        <f>IF(S27=0,"",TRUNC(Q27/S27,3))</f>
      </c>
      <c r="R29" s="41"/>
      <c r="S29" s="42">
        <v>0</v>
      </c>
      <c r="T29" s="54"/>
      <c r="U29" s="33"/>
      <c r="V29" s="55"/>
      <c r="W29" s="22">
        <f>IF(Y27=0,"",TRUNC(W27/Y27,3))</f>
      </c>
      <c r="X29" s="41"/>
      <c r="Y29" s="42"/>
      <c r="Z29" s="34"/>
      <c r="AA29" s="46"/>
      <c r="AB29" s="34"/>
      <c r="AC29" s="46"/>
      <c r="AD29" s="34"/>
      <c r="AE29" s="46"/>
      <c r="AF29" s="32"/>
      <c r="AG29" s="66"/>
    </row>
    <row r="30" spans="1:32" s="31" customFormat="1" ht="30" customHeight="1" hidden="1">
      <c r="A30" s="15"/>
      <c r="B30" s="27"/>
      <c r="C30" s="26"/>
      <c r="D30" s="27">
        <f>+G30+J30+M30+P30+S30+V30</f>
        <v>0</v>
      </c>
      <c r="E30" s="25"/>
      <c r="F30" s="26"/>
      <c r="G30" s="27"/>
      <c r="H30" s="25"/>
      <c r="I30" s="26"/>
      <c r="J30" s="27"/>
      <c r="K30" s="25"/>
      <c r="L30" s="26"/>
      <c r="M30" s="27"/>
      <c r="N30" s="25"/>
      <c r="O30" s="26"/>
      <c r="P30" s="27"/>
      <c r="Q30" s="25"/>
      <c r="R30" s="26"/>
      <c r="S30" s="27"/>
      <c r="T30" s="25"/>
      <c r="U30" s="26"/>
      <c r="V30" s="27"/>
      <c r="W30" s="48"/>
      <c r="X30" s="24"/>
      <c r="Y30" s="23"/>
      <c r="Z30" s="28"/>
      <c r="AA30" s="29"/>
      <c r="AB30" s="28"/>
      <c r="AC30" s="29"/>
      <c r="AD30" s="28"/>
      <c r="AE30" s="29"/>
      <c r="AF30" s="30"/>
    </row>
    <row r="31" spans="1:35" s="31" customFormat="1" ht="23.25" customHeight="1" hidden="1">
      <c r="A31" s="14"/>
      <c r="B31" s="50"/>
      <c r="C31" s="69">
        <f>IF(B30="","",IF(B30&gt;W9,2,IF(B30=W9,1,0)))</f>
      </c>
      <c r="D31" s="41"/>
      <c r="E31" s="34"/>
      <c r="F31" s="69">
        <f>IF(E30="","",IF(E30&gt;W12,2,IF(E30=W12,1,0)))</f>
      </c>
      <c r="H31" s="34"/>
      <c r="I31" s="69">
        <f>IF(H30="","",IF(H30&gt;W15,2,IF(H30=W15,1,0)))</f>
      </c>
      <c r="K31" s="34"/>
      <c r="L31" s="69">
        <f>IF(K30="","",IF(K30&gt;W18,2,IF(K30=W18,1,0)))</f>
      </c>
      <c r="N31" s="34"/>
      <c r="O31" s="69">
        <f>IF(N30="","",IF(N30&gt;W21,2,IF(N30=W21,1,0)))</f>
      </c>
      <c r="Q31" s="34"/>
      <c r="R31" s="69">
        <f>IF(Q30="","",IF(Q30&gt;W24,2,IF(Q30=W24,1,0)))</f>
      </c>
      <c r="T31" s="34"/>
      <c r="U31" s="69">
        <f>IF(T30="","",IF(T30&gt;W27,2,IF(T30=W27,1,0)))</f>
      </c>
      <c r="W31" s="51"/>
      <c r="X31" s="33"/>
      <c r="Y31" s="52"/>
      <c r="Z31" s="35">
        <f>SUM(B31:Y31)</f>
        <v>0</v>
      </c>
      <c r="AA31" s="36">
        <f>B30+E30+H30+K30+N30+Q30+T30</f>
        <v>0</v>
      </c>
      <c r="AB31" s="35">
        <f>D30+G30+J30+M30+P30+S30+V30</f>
        <v>0</v>
      </c>
      <c r="AC31" s="37">
        <f>IF(AA31&lt;=0,"",TRUNC(AA31/AB31,3))</f>
      </c>
      <c r="AD31" s="38">
        <f>MAX(IF(OR(C31=1,C31=2),VALUE(B32),0),IF(OR(F31=1,F31=2),VALUE(E32),0),IF(OR(I31=1,I31=2),VALUE(H32),0),IF(OR(L31=1,L31=2),VALUE(K32),0),IF(OR(O31=1,O31=2),VALUE(N32),0),IF(OR(R31=1,R31=2),VALUE(Q32),0),IF(OR(U31=1,U31=2),VALUE(T32),0),IF(OR(X31=1,X31=2),VALUE(W32),0))</f>
        <v>0</v>
      </c>
      <c r="AE31" s="39">
        <f>MAX(G32,J32,M32,P32,S32,V32,Y32)</f>
        <v>0</v>
      </c>
      <c r="AF31" s="75">
        <f>IF(A31="","",RANK(AI31,AI:AI))</f>
      </c>
      <c r="AI31" s="31">
        <f>IF(A31="","",(((Z31*100)+AC31*1000)+AE31))</f>
      </c>
    </row>
    <row r="32" spans="1:32" s="31" customFormat="1" ht="30" customHeight="1" hidden="1">
      <c r="A32" s="16"/>
      <c r="B32" s="56">
        <f>IF(D30=0,"",TRUNC(B30/D30,3))</f>
      </c>
      <c r="C32" s="57"/>
      <c r="D32" s="58"/>
      <c r="E32" s="56">
        <f>IF(G30=0,"",TRUNC(E30/G30,3))</f>
      </c>
      <c r="F32" s="57"/>
      <c r="G32" s="59"/>
      <c r="H32" s="56">
        <f>IF(J30=0,"",TRUNC(H30/J30,3))</f>
      </c>
      <c r="I32" s="57"/>
      <c r="J32" s="59"/>
      <c r="K32" s="56">
        <f>IF(M30=0,"",TRUNC(K30/M30,3))</f>
      </c>
      <c r="L32" s="57"/>
      <c r="M32" s="59"/>
      <c r="N32" s="56">
        <f>IF(P30=0,"",TRUNC(N30/P30,3))</f>
      </c>
      <c r="O32" s="57"/>
      <c r="P32" s="59"/>
      <c r="Q32" s="56">
        <f>IF(S30=0,"",TRUNC(Q30/S30,3))</f>
      </c>
      <c r="R32" s="57"/>
      <c r="S32" s="59"/>
      <c r="T32" s="56">
        <f>IF(V30=0,"",TRUNC(T30/V30,3))</f>
      </c>
      <c r="U32" s="60"/>
      <c r="V32" s="59"/>
      <c r="W32" s="61"/>
      <c r="X32" s="62"/>
      <c r="Y32" s="63"/>
      <c r="Z32" s="64"/>
      <c r="AA32" s="65"/>
      <c r="AB32" s="64"/>
      <c r="AC32" s="65"/>
      <c r="AD32" s="64"/>
      <c r="AE32" s="65"/>
      <c r="AF32" s="40"/>
    </row>
    <row r="33" ht="12" customHeight="1"/>
  </sheetData>
  <sheetProtection/>
  <mergeCells count="18">
    <mergeCell ref="AA1:AC1"/>
    <mergeCell ref="B8:D8"/>
    <mergeCell ref="D5:P5"/>
    <mergeCell ref="N21:P23"/>
    <mergeCell ref="B9:D11"/>
    <mergeCell ref="E12:G14"/>
    <mergeCell ref="H15:J17"/>
    <mergeCell ref="K18:M20"/>
    <mergeCell ref="AB5:AC5"/>
    <mergeCell ref="W8:Y8"/>
    <mergeCell ref="H4:Q4"/>
    <mergeCell ref="A3:AF3"/>
    <mergeCell ref="Q8:S8"/>
    <mergeCell ref="T8:V8"/>
    <mergeCell ref="N8:P8"/>
    <mergeCell ref="K8:M8"/>
    <mergeCell ref="H8:J8"/>
    <mergeCell ref="E8:G8"/>
  </mergeCells>
  <conditionalFormatting sqref="A3:AF4">
    <cfRule type="expression" priority="1" dxfId="1" stopIfTrue="1">
      <formula>"max($AE$11:$AE$34)"</formula>
    </cfRule>
  </conditionalFormatting>
  <conditionalFormatting sqref="X16 U10 L13 I13 I19 U22 O25 X25 C16 F19 R22 L25 X28 R31 C13 F10 C19 L22 I25 R28 O31 U31 L16 O19 X22 U25 I10 F16 I22 F25 O28 L31 R13 O16 R19 X19 L10 F22 U13 R16 U19 C25 L28 I31 C22 O10 X13 U16 I28 F31 F28 R10 X10 C31 C28 O13">
    <cfRule type="cellIs" priority="2" dxfId="3" operator="equal" stopIfTrue="1">
      <formula>0</formula>
    </cfRule>
    <cfRule type="cellIs" priority="3" dxfId="2" operator="equal" stopIfTrue="1">
      <formula>1</formula>
    </cfRule>
    <cfRule type="cellIs" priority="4" dxfId="1" operator="equal" stopIfTrue="1">
      <formula>2</formula>
    </cfRule>
  </conditionalFormatting>
  <conditionalFormatting sqref="AC10:AE10 AC13:AE13 AC16:AE16 AC19:AE19 AC22:AE22 AC25:AE25 AC28:AE28 AC31:AE31">
    <cfRule type="cellIs" priority="5" dxfId="0" operator="equal" stopIfTrue="1">
      <formula>MAX(AC$1:AC$65536)</formula>
    </cfRule>
  </conditionalFormatting>
  <printOptions/>
  <pageMargins left="0.3937007874015748" right="0.3937007874015748" top="0.5905511811023623" bottom="0.2362204724409449" header="0.5905511811023623" footer="0.7874015748031497"/>
  <pageSetup fitToHeight="1" fitToWidth="1" horizontalDpi="300" verticalDpi="300" orientation="landscape" paperSize="9" scale="61" r:id="rId1"/>
  <colBreaks count="2" manualBreakCount="2">
    <brk id="15" max="32" man="1"/>
    <brk id="29" max="32"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s="76"/>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Hrdlicka Peter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Hrdlicka Peter</dc:creator>
  <cp:keywords/>
  <dc:description/>
  <cp:lastModifiedBy>BILLARD-CLUB</cp:lastModifiedBy>
  <cp:lastPrinted>2012-02-26T18:36:56Z</cp:lastPrinted>
  <dcterms:created xsi:type="dcterms:W3CDTF">2002-04-28T09:53:09Z</dcterms:created>
  <dcterms:modified xsi:type="dcterms:W3CDTF">2012-02-26T19:04:12Z</dcterms:modified>
  <cp:category/>
  <cp:version/>
  <cp:contentType/>
  <cp:contentStatus/>
</cp:coreProperties>
</file>